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600" windowHeight="7950" activeTab="1"/>
  </bookViews>
  <sheets>
    <sheet name="113" sheetId="1" r:id="rId1"/>
    <sheet name="114" sheetId="2" r:id="rId2"/>
    <sheet name="115" sheetId="3" r:id="rId3"/>
  </sheets>
  <calcPr calcId="144525"/>
</workbook>
</file>

<file path=xl/calcChain.xml><?xml version="1.0" encoding="utf-8"?>
<calcChain xmlns="http://schemas.openxmlformats.org/spreadsheetml/2006/main">
  <c r="H1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8" i="3"/>
  <c r="E19" i="3"/>
  <c r="E31" i="2"/>
  <c r="E34" i="2"/>
  <c r="E37" i="2"/>
  <c r="E36" i="2"/>
  <c r="E10" i="2"/>
  <c r="C24" i="2"/>
  <c r="D24" i="2"/>
  <c r="E17" i="1"/>
  <c r="D17" i="1"/>
  <c r="K22" i="3" l="1"/>
  <c r="F22" i="3"/>
  <c r="I22" i="3" s="1"/>
  <c r="K21" i="3"/>
  <c r="F21" i="3"/>
  <c r="I21" i="3" s="1"/>
  <c r="K20" i="3"/>
  <c r="F20" i="3"/>
  <c r="I20" i="3" s="1"/>
  <c r="K19" i="3"/>
  <c r="F19" i="3"/>
  <c r="I19" i="3" s="1"/>
  <c r="K18" i="3"/>
  <c r="F18" i="3"/>
  <c r="I18" i="3" s="1"/>
  <c r="F17" i="3"/>
  <c r="K16" i="3"/>
  <c r="F16" i="3"/>
  <c r="I16" i="3" s="1"/>
  <c r="F15" i="3"/>
  <c r="K14" i="3"/>
  <c r="F14" i="3"/>
  <c r="I14" i="3" s="1"/>
  <c r="F13" i="3"/>
  <c r="F12" i="3"/>
  <c r="F11" i="3"/>
  <c r="K10" i="3"/>
  <c r="F10" i="3"/>
  <c r="I10" i="3" s="1"/>
  <c r="H8" i="3"/>
  <c r="G8" i="3"/>
  <c r="E8" i="3"/>
  <c r="D8" i="3"/>
  <c r="G36" i="2"/>
  <c r="H36" i="2"/>
  <c r="E35" i="2"/>
  <c r="D35" i="2"/>
  <c r="C35" i="2"/>
  <c r="G28" i="2"/>
  <c r="H27" i="2"/>
  <c r="G27" i="2"/>
  <c r="G26" i="2"/>
  <c r="H25" i="2"/>
  <c r="G25" i="2"/>
  <c r="F24" i="2"/>
  <c r="E24" i="2"/>
  <c r="H23" i="2"/>
  <c r="G23" i="2"/>
  <c r="H22" i="2"/>
  <c r="G22" i="2"/>
  <c r="H20" i="2"/>
  <c r="G20" i="2"/>
  <c r="F19" i="2"/>
  <c r="E19" i="2"/>
  <c r="D19" i="2"/>
  <c r="C19" i="2"/>
  <c r="H10" i="2"/>
  <c r="G10" i="2"/>
  <c r="F9" i="2"/>
  <c r="E9" i="2"/>
  <c r="D9" i="2"/>
  <c r="C9" i="2"/>
  <c r="F18" i="1"/>
  <c r="F17" i="1"/>
  <c r="F16" i="1"/>
  <c r="E15" i="1"/>
  <c r="D15" i="1"/>
  <c r="F11" i="1"/>
  <c r="E10" i="1"/>
  <c r="D10" i="1"/>
  <c r="D7" i="1" s="1"/>
  <c r="F9" i="1"/>
  <c r="F8" i="1"/>
  <c r="J8" i="3" l="1"/>
  <c r="K8" i="3"/>
  <c r="G9" i="2"/>
  <c r="G35" i="2"/>
  <c r="D18" i="2"/>
  <c r="H24" i="2"/>
  <c r="C18" i="2"/>
  <c r="C8" i="2" s="1"/>
  <c r="G24" i="2"/>
  <c r="G19" i="2"/>
  <c r="D8" i="2"/>
  <c r="H19" i="2"/>
  <c r="F15" i="1"/>
  <c r="F10" i="1"/>
  <c r="F8" i="3"/>
  <c r="I8" i="3" s="1"/>
  <c r="F35" i="2"/>
  <c r="H35" i="2" s="1"/>
  <c r="E18" i="2"/>
  <c r="E8" i="2" s="1"/>
  <c r="H9" i="2"/>
  <c r="F18" i="2"/>
  <c r="E7" i="1"/>
  <c r="F7" i="1" s="1"/>
  <c r="G8" i="2" l="1"/>
  <c r="G18" i="2"/>
  <c r="F8" i="2"/>
  <c r="H8" i="2" s="1"/>
  <c r="H18" i="2"/>
</calcChain>
</file>

<file path=xl/sharedStrings.xml><?xml version="1.0" encoding="utf-8"?>
<sst xmlns="http://schemas.openxmlformats.org/spreadsheetml/2006/main" count="122" uniqueCount="92">
  <si>
    <t>Biểu số 113/CK TC-NSNN</t>
  </si>
  <si>
    <t>STT</t>
  </si>
  <si>
    <t>NỘI DUNG</t>
  </si>
  <si>
    <t xml:space="preserve">DỰ TOÁN NĂM </t>
  </si>
  <si>
    <t>SO SÁNH</t>
  </si>
  <si>
    <t>A</t>
  </si>
  <si>
    <t>B</t>
  </si>
  <si>
    <t>3=2/1</t>
  </si>
  <si>
    <t>I</t>
  </si>
  <si>
    <t xml:space="preserve">TỔNG SỐ THU </t>
  </si>
  <si>
    <t>Các khoản thu phân chia theo tỷ lệ (1)</t>
  </si>
  <si>
    <t>Thu bổ sung</t>
  </si>
  <si>
    <t>- Thu bổ sung cân đối</t>
  </si>
  <si>
    <t>- Thu bổ sung có mục tiêu</t>
  </si>
  <si>
    <t>Thu chuyển nguồn</t>
  </si>
  <si>
    <t>II</t>
  </si>
  <si>
    <t>TỔNG SỐ CHI</t>
  </si>
  <si>
    <t>Chi đầu tư phát triển</t>
  </si>
  <si>
    <t>Chi thường xuyên</t>
  </si>
  <si>
    <t xml:space="preserve">Dự phòng </t>
  </si>
  <si>
    <t>ỦY BAN NHÂN DÂN</t>
  </si>
  <si>
    <t>Biểu số 114/CK TC-NSNN</t>
  </si>
  <si>
    <t>SO SÁNH (%)</t>
  </si>
  <si>
    <t>THU NSNN</t>
  </si>
  <si>
    <t>5=3/1</t>
  </si>
  <si>
    <t>6=4/2</t>
  </si>
  <si>
    <t>TỔNG THU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</si>
  <si>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</si>
  <si>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</si>
  <si>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</si>
  <si>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</si>
  <si>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</si>
  <si>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</si>
  <si>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</si>
  <si>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Đóng góp tự nguyện của các tổ chức, cá nhân</t>
  </si>
  <si>
    <t>Thu khác</t>
  </si>
  <si>
    <t>Các khoản thu phân chia theo tỷ lệ phần trăm (%)</t>
  </si>
  <si>
    <t>Các khoản thu phân chia</t>
  </si>
  <si>
    <t>- Thuế sử dụng đất phi nông nghiệp</t>
  </si>
  <si>
    <t>- Thuế sử dụng đất nông nghiệp thu từ hộ gia đình</t>
  </si>
  <si>
    <t>- Lệ phí môn bài thu từ cá nhân, hộ kinh doanh</t>
  </si>
  <si>
    <t>- Lệ phí trước bạ nhà, đất</t>
  </si>
  <si>
    <t>Các khoản thu phân chia khác do cấp tỉnh quy định</t>
  </si>
  <si>
    <t>III</t>
  </si>
  <si>
    <t>Thu viện trợ không hoàn lại trực tiếp cho xã (nếu có)</t>
  </si>
  <si>
    <t>IV</t>
  </si>
  <si>
    <t>V</t>
  </si>
  <si>
    <t>Thu kết dư ngân sách năm trước</t>
  </si>
  <si>
    <t>VI</t>
  </si>
  <si>
    <t>Thu bổ sung từ ngân sách cấp trên</t>
  </si>
  <si>
    <t>- Cấp quyền sử dụng đất</t>
  </si>
  <si>
    <t>- Tiền thuê đất</t>
  </si>
  <si>
    <t>- Thuế VAT - TNDN</t>
  </si>
  <si>
    <t>- Thuế TNCN</t>
  </si>
  <si>
    <t>- Thuế TTĐB</t>
  </si>
  <si>
    <t>- Lệ phí khác do TX quản lý</t>
  </si>
  <si>
    <t>Biểu số 115/CK TC-NSNN</t>
  </si>
  <si>
    <t>DỰ TOÁN NĂM</t>
  </si>
  <si>
    <t>TỔNG SỐ</t>
  </si>
  <si>
    <t>XDCB</t>
  </si>
  <si>
    <t>TX</t>
  </si>
  <si>
    <t>7=4/1</t>
  </si>
  <si>
    <t>8=5/2</t>
  </si>
  <si>
    <t>10=6/3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</si>
  <si>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</si>
  <si>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</si>
  <si>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</si>
  <si>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</si>
  <si>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</si>
  <si>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</si>
  <si>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</si>
  <si>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</si>
  <si>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</si>
  <si>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</si>
  <si>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</si>
  <si>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</si>
  <si>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Dự phòng ngân sách</t>
  </si>
  <si>
    <t xml:space="preserve">ƯỚC THỰC HIỆN 6 THÁNG </t>
  </si>
  <si>
    <t>Thu kết dư ngân sách</t>
  </si>
  <si>
    <t>ƯỚC THỰC HIỆN 6 THÁNG NĂM 2020</t>
  </si>
  <si>
    <t>Chi công tác DQTV và trật tự an toàn xã hội</t>
  </si>
  <si>
    <t>PHƯỜNG NAM HỒNG</t>
  </si>
  <si>
    <t xml:space="preserve">Các khoản thu phường hưởng 100% </t>
  </si>
  <si>
    <t>ƯỚC THỰC HIỆN CHI NGÂN SÁCH PHƯỜNG 6 THÁNG NĂM 2022</t>
  </si>
  <si>
    <t>Đơn vị: đồng</t>
  </si>
  <si>
    <t>- Thu cấp quyền khai thác khoáng sản</t>
  </si>
  <si>
    <t>THU NSP</t>
  </si>
  <si>
    <t>Chi các tổ chức khác</t>
  </si>
  <si>
    <t>ƯỚC THỰC HIỆN 6 THÁNG NĂM 2022</t>
  </si>
  <si>
    <t>ƯỚC THỰC HIỆN THU NGÂN SÁCH PHƯỜNG 6 THÁNG NĂM 2022</t>
  </si>
  <si>
    <t>DỰ TOÁN 2022</t>
  </si>
  <si>
    <t>CÂN ĐỐI NGÂN SÁCH PHƯỜNG 6 THÁNG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</si>
</sst>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0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quotePrefix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5" sqref="I5"/>
    </sheetView>
  </sheetViews>
  <sheetFormatPr defaultColWidth="9.140625" defaultRowHeight="15.75" x14ac:dyDescent="0.25"/>
  <cols>
    <col min="1" max="1" width="7.140625" style="2" customWidth="1"/>
    <col min="2" max="2" width="22.5703125" style="2" customWidth="1"/>
    <col min="3" max="3" width="14" style="2" customWidth="1"/>
    <col min="4" max="5" width="17.85546875" style="2" customWidth="1"/>
    <col min="6" max="6" width="12.85546875" style="2" customWidth="1"/>
    <col min="7" max="16384" width="9.140625" style="2"/>
  </cols>
  <sheetData>
    <row r="1" spans="1:6" x14ac:dyDescent="0.25">
      <c r="A1" s="39" t="s">
        <v>20</v>
      </c>
      <c r="B1" s="39"/>
      <c r="C1" s="1"/>
      <c r="D1" s="1"/>
      <c r="E1" s="39" t="s">
        <v>0</v>
      </c>
      <c r="F1" s="39"/>
    </row>
    <row r="2" spans="1:6" x14ac:dyDescent="0.25">
      <c r="A2" s="40" t="s">
        <v>81</v>
      </c>
      <c r="B2" s="40"/>
      <c r="C2" s="3"/>
    </row>
    <row r="3" spans="1:6" ht="18.75" x14ac:dyDescent="0.25">
      <c r="A3" s="37" t="s">
        <v>91</v>
      </c>
      <c r="B3" s="37"/>
      <c r="C3" s="37"/>
      <c r="D3" s="37"/>
      <c r="E3" s="37"/>
      <c r="F3" s="37"/>
    </row>
    <row r="4" spans="1:6" x14ac:dyDescent="0.25">
      <c r="A4" s="38" t="s">
        <v>84</v>
      </c>
      <c r="B4" s="38"/>
      <c r="C4" s="38"/>
      <c r="D4" s="38"/>
      <c r="E4" s="38"/>
      <c r="F4" s="38"/>
    </row>
    <row r="5" spans="1:6" ht="47.25" x14ac:dyDescent="0.25">
      <c r="A5" s="24" t="s">
        <v>1</v>
      </c>
      <c r="B5" s="35" t="s">
        <v>2</v>
      </c>
      <c r="C5" s="35"/>
      <c r="D5" s="24" t="s">
        <v>3</v>
      </c>
      <c r="E5" s="24" t="s">
        <v>79</v>
      </c>
      <c r="F5" s="24" t="s">
        <v>4</v>
      </c>
    </row>
    <row r="6" spans="1:6" x14ac:dyDescent="0.25">
      <c r="A6" s="25" t="s">
        <v>5</v>
      </c>
      <c r="B6" s="36" t="s">
        <v>6</v>
      </c>
      <c r="C6" s="36"/>
      <c r="D6" s="25">
        <v>1</v>
      </c>
      <c r="E6" s="25">
        <v>2</v>
      </c>
      <c r="F6" s="25" t="s">
        <v>7</v>
      </c>
    </row>
    <row r="7" spans="1:6" x14ac:dyDescent="0.25">
      <c r="A7" s="24" t="s">
        <v>8</v>
      </c>
      <c r="B7" s="34" t="s">
        <v>9</v>
      </c>
      <c r="C7" s="34"/>
      <c r="D7" s="4">
        <f>D8+D9+D10+D13+D14</f>
        <v>5412338000</v>
      </c>
      <c r="E7" s="4">
        <f>E8+E9+E10+E13+E14</f>
        <v>6720968014</v>
      </c>
      <c r="F7" s="7">
        <f>E7/D7*100</f>
        <v>124.17864542088834</v>
      </c>
    </row>
    <row r="8" spans="1:6" x14ac:dyDescent="0.25">
      <c r="A8" s="25">
        <v>1</v>
      </c>
      <c r="B8" s="33" t="s">
        <v>82</v>
      </c>
      <c r="C8" s="33"/>
      <c r="D8" s="5">
        <v>160000000</v>
      </c>
      <c r="E8" s="5">
        <v>36130000</v>
      </c>
      <c r="F8" s="8">
        <f t="shared" ref="F8:F18" si="0">E8/D8*100</f>
        <v>22.581250000000001</v>
      </c>
    </row>
    <row r="9" spans="1:6" x14ac:dyDescent="0.25">
      <c r="A9" s="25">
        <v>2</v>
      </c>
      <c r="B9" s="33" t="s">
        <v>10</v>
      </c>
      <c r="C9" s="33"/>
      <c r="D9" s="5">
        <v>1346000000</v>
      </c>
      <c r="E9" s="5">
        <v>1269422000</v>
      </c>
      <c r="F9" s="8">
        <f t="shared" si="0"/>
        <v>94.310698365527486</v>
      </c>
    </row>
    <row r="10" spans="1:6" x14ac:dyDescent="0.25">
      <c r="A10" s="25">
        <v>3</v>
      </c>
      <c r="B10" s="33" t="s">
        <v>11</v>
      </c>
      <c r="C10" s="33"/>
      <c r="D10" s="5">
        <f>D11</f>
        <v>3906338000</v>
      </c>
      <c r="E10" s="5">
        <f>E11+E12</f>
        <v>4448631000</v>
      </c>
      <c r="F10" s="8">
        <f t="shared" si="0"/>
        <v>113.88238805756184</v>
      </c>
    </row>
    <row r="11" spans="1:6" x14ac:dyDescent="0.25">
      <c r="A11" s="24"/>
      <c r="B11" s="30" t="s">
        <v>12</v>
      </c>
      <c r="C11" s="30"/>
      <c r="D11" s="9">
        <v>3906338000</v>
      </c>
      <c r="E11" s="9">
        <v>1953169000</v>
      </c>
      <c r="F11" s="8">
        <f t="shared" si="0"/>
        <v>50</v>
      </c>
    </row>
    <row r="12" spans="1:6" x14ac:dyDescent="0.25">
      <c r="A12" s="24"/>
      <c r="B12" s="30" t="s">
        <v>13</v>
      </c>
      <c r="C12" s="30"/>
      <c r="D12" s="9"/>
      <c r="E12" s="9">
        <v>2495462000</v>
      </c>
      <c r="F12" s="8"/>
    </row>
    <row r="13" spans="1:6" x14ac:dyDescent="0.25">
      <c r="A13" s="25">
        <v>4</v>
      </c>
      <c r="B13" s="33" t="s">
        <v>14</v>
      </c>
      <c r="C13" s="33"/>
      <c r="D13" s="5"/>
      <c r="E13" s="5">
        <v>272745000</v>
      </c>
      <c r="F13" s="7"/>
    </row>
    <row r="14" spans="1:6" x14ac:dyDescent="0.25">
      <c r="A14" s="25">
        <v>5</v>
      </c>
      <c r="B14" s="31" t="s">
        <v>78</v>
      </c>
      <c r="C14" s="32"/>
      <c r="D14" s="5"/>
      <c r="E14" s="5">
        <v>694040014</v>
      </c>
      <c r="F14" s="7"/>
    </row>
    <row r="15" spans="1:6" s="6" customFormat="1" x14ac:dyDescent="0.25">
      <c r="A15" s="24" t="s">
        <v>15</v>
      </c>
      <c r="B15" s="34" t="s">
        <v>16</v>
      </c>
      <c r="C15" s="34"/>
      <c r="D15" s="4">
        <f>D16+D17+D18</f>
        <v>5412338000</v>
      </c>
      <c r="E15" s="4">
        <f>E16+E17+E18</f>
        <v>3657296000</v>
      </c>
      <c r="F15" s="7">
        <f t="shared" si="0"/>
        <v>67.573311201185149</v>
      </c>
    </row>
    <row r="16" spans="1:6" x14ac:dyDescent="0.25">
      <c r="A16" s="25">
        <v>1</v>
      </c>
      <c r="B16" s="33" t="s">
        <v>17</v>
      </c>
      <c r="C16" s="33"/>
      <c r="D16" s="5">
        <v>300000000</v>
      </c>
      <c r="E16" s="5">
        <v>416449000</v>
      </c>
      <c r="F16" s="8">
        <f t="shared" si="0"/>
        <v>138.81633333333335</v>
      </c>
    </row>
    <row r="17" spans="1:6" x14ac:dyDescent="0.25">
      <c r="A17" s="25">
        <v>2</v>
      </c>
      <c r="B17" s="33" t="s">
        <v>18</v>
      </c>
      <c r="C17" s="33"/>
      <c r="D17" s="5">
        <f>5112338000-107497000</f>
        <v>5004841000</v>
      </c>
      <c r="E17" s="5">
        <f>3240847000-17670000</f>
        <v>3223177000</v>
      </c>
      <c r="F17" s="8">
        <f t="shared" si="0"/>
        <v>64.401186770968337</v>
      </c>
    </row>
    <row r="18" spans="1:6" x14ac:dyDescent="0.25">
      <c r="A18" s="25">
        <v>3</v>
      </c>
      <c r="B18" s="33" t="s">
        <v>19</v>
      </c>
      <c r="C18" s="33"/>
      <c r="D18" s="5">
        <v>107497000</v>
      </c>
      <c r="E18" s="5">
        <v>17670000</v>
      </c>
      <c r="F18" s="8">
        <f t="shared" si="0"/>
        <v>16.437668027944966</v>
      </c>
    </row>
    <row r="19" spans="1:6" x14ac:dyDescent="0.25">
      <c r="A19" s="3"/>
      <c r="B19" s="3"/>
    </row>
  </sheetData>
  <mergeCells count="19">
    <mergeCell ref="A3:F3"/>
    <mergeCell ref="A4:F4"/>
    <mergeCell ref="A1:B1"/>
    <mergeCell ref="A2:B2"/>
    <mergeCell ref="E1:F1"/>
    <mergeCell ref="B11:C11"/>
    <mergeCell ref="B10:C10"/>
    <mergeCell ref="B9:C9"/>
    <mergeCell ref="B5:C5"/>
    <mergeCell ref="B6:C6"/>
    <mergeCell ref="B7:C7"/>
    <mergeCell ref="B8:C8"/>
    <mergeCell ref="B12:C12"/>
    <mergeCell ref="B14:C14"/>
    <mergeCell ref="B18:C18"/>
    <mergeCell ref="B17:C17"/>
    <mergeCell ref="B16:C16"/>
    <mergeCell ref="B15:C15"/>
    <mergeCell ref="B13:C13"/>
  </mergeCells>
  <pageMargins left="0.53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C17" sqref="C17"/>
    </sheetView>
  </sheetViews>
  <sheetFormatPr defaultColWidth="9.140625" defaultRowHeight="15.75" x14ac:dyDescent="0.25"/>
  <cols>
    <col min="1" max="1" width="5" style="2" customWidth="1"/>
    <col min="2" max="2" width="47.42578125" style="2" customWidth="1"/>
    <col min="3" max="3" width="15.7109375" style="2" customWidth="1"/>
    <col min="4" max="4" width="15.42578125" style="2" customWidth="1"/>
    <col min="5" max="6" width="17.28515625" style="2" customWidth="1"/>
    <col min="7" max="8" width="11.5703125" style="2" customWidth="1"/>
    <col min="9" max="16384" width="9.140625" style="2"/>
  </cols>
  <sheetData>
    <row r="1" spans="1:8" x14ac:dyDescent="0.25">
      <c r="A1" s="41" t="s">
        <v>20</v>
      </c>
      <c r="B1" s="41"/>
      <c r="G1" s="39" t="s">
        <v>21</v>
      </c>
      <c r="H1" s="39"/>
    </row>
    <row r="2" spans="1:8" x14ac:dyDescent="0.25">
      <c r="A2" s="42" t="s">
        <v>81</v>
      </c>
      <c r="B2" s="42"/>
    </row>
    <row r="3" spans="1:8" ht="30" customHeight="1" x14ac:dyDescent="0.25">
      <c r="A3" s="37" t="s">
        <v>89</v>
      </c>
      <c r="B3" s="37"/>
      <c r="C3" s="37"/>
      <c r="D3" s="37"/>
      <c r="E3" s="37"/>
      <c r="F3" s="37"/>
      <c r="G3" s="37"/>
      <c r="H3" s="37"/>
    </row>
    <row r="4" spans="1:8" x14ac:dyDescent="0.25">
      <c r="A4" s="44" t="s">
        <v>84</v>
      </c>
      <c r="B4" s="44"/>
      <c r="C4" s="44"/>
      <c r="D4" s="44"/>
      <c r="E4" s="44"/>
      <c r="F4" s="44"/>
      <c r="G4" s="44"/>
      <c r="H4" s="44"/>
    </row>
    <row r="5" spans="1:8" x14ac:dyDescent="0.25">
      <c r="A5" s="43" t="s">
        <v>1</v>
      </c>
      <c r="B5" s="43" t="s">
        <v>2</v>
      </c>
      <c r="C5" s="43" t="s">
        <v>90</v>
      </c>
      <c r="D5" s="43"/>
      <c r="E5" s="43" t="s">
        <v>77</v>
      </c>
      <c r="F5" s="43"/>
      <c r="G5" s="43" t="s">
        <v>22</v>
      </c>
      <c r="H5" s="43"/>
    </row>
    <row r="6" spans="1:8" ht="47.25" customHeight="1" x14ac:dyDescent="0.25">
      <c r="A6" s="43"/>
      <c r="B6" s="43"/>
      <c r="C6" s="26" t="s">
        <v>23</v>
      </c>
      <c r="D6" s="26" t="s">
        <v>86</v>
      </c>
      <c r="E6" s="26" t="s">
        <v>23</v>
      </c>
      <c r="F6" s="26" t="s">
        <v>86</v>
      </c>
      <c r="G6" s="26" t="s">
        <v>23</v>
      </c>
      <c r="H6" s="26" t="s">
        <v>86</v>
      </c>
    </row>
    <row r="7" spans="1:8" x14ac:dyDescent="0.25">
      <c r="A7" s="14" t="s">
        <v>5</v>
      </c>
      <c r="B7" s="14" t="s">
        <v>6</v>
      </c>
      <c r="C7" s="14">
        <v>1</v>
      </c>
      <c r="D7" s="14">
        <v>2</v>
      </c>
      <c r="E7" s="14">
        <v>3</v>
      </c>
      <c r="F7" s="14">
        <v>4</v>
      </c>
      <c r="G7" s="14" t="s">
        <v>24</v>
      </c>
      <c r="H7" s="14" t="s">
        <v>25</v>
      </c>
    </row>
    <row r="8" spans="1:8" s="6" customFormat="1" x14ac:dyDescent="0.25">
      <c r="A8" s="26"/>
      <c r="B8" s="26" t="s">
        <v>26</v>
      </c>
      <c r="C8" s="15">
        <f>C9+C18+C35</f>
        <v>12395338000</v>
      </c>
      <c r="D8" s="15">
        <f t="shared" ref="D8" si="0">D9+D18+D35</f>
        <v>5412338000</v>
      </c>
      <c r="E8" s="15">
        <f>E9+E18+E35+E33+E34</f>
        <v>13011695014</v>
      </c>
      <c r="F8" s="15">
        <f>F9+F18+F35+F33+F34</f>
        <v>6720968014</v>
      </c>
      <c r="G8" s="20">
        <f>E8/C8*100</f>
        <v>104.97249057669909</v>
      </c>
      <c r="H8" s="20">
        <f>F8/D8*100</f>
        <v>124.17864542088834</v>
      </c>
    </row>
    <row r="9" spans="1:8" s="6" customFormat="1" x14ac:dyDescent="0.25">
      <c r="A9" s="26" t="s">
        <v>8</v>
      </c>
      <c r="B9" s="16" t="s">
        <v>27</v>
      </c>
      <c r="C9" s="15">
        <f>SUM(C10:C17)</f>
        <v>160000000</v>
      </c>
      <c r="D9" s="15">
        <f t="shared" ref="D9:F9" si="1">SUM(D10:D17)</f>
        <v>160000000</v>
      </c>
      <c r="E9" s="15">
        <f t="shared" si="1"/>
        <v>36130000</v>
      </c>
      <c r="F9" s="15">
        <f t="shared" si="1"/>
        <v>36130000</v>
      </c>
      <c r="G9" s="20">
        <f t="shared" ref="G9:H36" si="2">E9/C9*100</f>
        <v>22.581250000000001</v>
      </c>
      <c r="H9" s="20">
        <f t="shared" si="2"/>
        <v>22.581250000000001</v>
      </c>
    </row>
    <row r="10" spans="1:8" x14ac:dyDescent="0.25">
      <c r="A10" s="14"/>
      <c r="B10" s="17" t="s">
        <v>28</v>
      </c>
      <c r="C10" s="18">
        <v>80000000</v>
      </c>
      <c r="D10" s="18">
        <v>80000000</v>
      </c>
      <c r="E10" s="18">
        <f>F10</f>
        <v>36130000</v>
      </c>
      <c r="F10" s="18">
        <v>36130000</v>
      </c>
      <c r="G10" s="21">
        <f t="shared" si="2"/>
        <v>45.162500000000001</v>
      </c>
      <c r="H10" s="21">
        <f t="shared" si="2"/>
        <v>45.162500000000001</v>
      </c>
    </row>
    <row r="11" spans="1:8" x14ac:dyDescent="0.25">
      <c r="A11" s="14"/>
      <c r="B11" s="17" t="s">
        <v>29</v>
      </c>
      <c r="C11" s="18"/>
      <c r="D11" s="18"/>
      <c r="E11" s="18"/>
      <c r="F11" s="18"/>
      <c r="G11" s="21"/>
      <c r="H11" s="21"/>
    </row>
    <row r="12" spans="1:8" x14ac:dyDescent="0.25">
      <c r="A12" s="14"/>
      <c r="B12" s="17" t="s">
        <v>30</v>
      </c>
      <c r="C12" s="18"/>
      <c r="D12" s="18"/>
      <c r="E12" s="18"/>
      <c r="F12" s="18"/>
      <c r="G12" s="21"/>
      <c r="H12" s="21"/>
    </row>
    <row r="13" spans="1:8" x14ac:dyDescent="0.25">
      <c r="A13" s="14"/>
      <c r="B13" s="17" t="s">
        <v>31</v>
      </c>
      <c r="C13" s="18"/>
      <c r="D13" s="18"/>
      <c r="E13" s="18"/>
      <c r="F13" s="18"/>
      <c r="G13" s="21"/>
      <c r="H13" s="21"/>
    </row>
    <row r="14" spans="1:8" ht="30" x14ac:dyDescent="0.25">
      <c r="A14" s="14"/>
      <c r="B14" s="17" t="s">
        <v>32</v>
      </c>
      <c r="C14" s="18"/>
      <c r="D14" s="18"/>
      <c r="F14" s="18"/>
      <c r="G14" s="21"/>
      <c r="H14" s="21"/>
    </row>
    <row r="15" spans="1:8" x14ac:dyDescent="0.25">
      <c r="A15" s="14"/>
      <c r="B15" s="17" t="s">
        <v>33</v>
      </c>
      <c r="C15" s="18"/>
      <c r="D15" s="18"/>
      <c r="E15" s="18"/>
      <c r="F15" s="18"/>
      <c r="G15" s="21"/>
      <c r="H15" s="21"/>
    </row>
    <row r="16" spans="1:8" x14ac:dyDescent="0.25">
      <c r="A16" s="14"/>
      <c r="B16" s="17" t="s">
        <v>34</v>
      </c>
      <c r="C16" s="18"/>
      <c r="D16" s="18"/>
      <c r="E16" s="18"/>
      <c r="F16" s="18"/>
      <c r="G16" s="21"/>
      <c r="H16" s="21"/>
    </row>
    <row r="17" spans="1:8" x14ac:dyDescent="0.25">
      <c r="A17" s="14"/>
      <c r="B17" s="17" t="s">
        <v>35</v>
      </c>
      <c r="C17" s="18">
        <v>80000000</v>
      </c>
      <c r="D17" s="18">
        <v>80000000</v>
      </c>
      <c r="E17" s="18"/>
      <c r="F17" s="18"/>
      <c r="G17" s="21"/>
      <c r="H17" s="21"/>
    </row>
    <row r="18" spans="1:8" s="6" customFormat="1" ht="28.5" x14ac:dyDescent="0.25">
      <c r="A18" s="26" t="s">
        <v>15</v>
      </c>
      <c r="B18" s="16" t="s">
        <v>36</v>
      </c>
      <c r="C18" s="15">
        <f>C19+C24</f>
        <v>8329000000</v>
      </c>
      <c r="D18" s="15">
        <f>D19+D24</f>
        <v>1346000000</v>
      </c>
      <c r="E18" s="15">
        <f t="shared" ref="E18:F18" si="3">E19+E24</f>
        <v>7560149000</v>
      </c>
      <c r="F18" s="15">
        <f t="shared" si="3"/>
        <v>1269422000</v>
      </c>
      <c r="G18" s="20">
        <f t="shared" si="2"/>
        <v>90.768987873694314</v>
      </c>
      <c r="H18" s="20">
        <f t="shared" si="2"/>
        <v>94.310698365527486</v>
      </c>
    </row>
    <row r="19" spans="1:8" s="6" customFormat="1" x14ac:dyDescent="0.25">
      <c r="A19" s="26">
        <v>1</v>
      </c>
      <c r="B19" s="16" t="s">
        <v>37</v>
      </c>
      <c r="C19" s="15">
        <f>C20+C21+C22+C23</f>
        <v>980000000</v>
      </c>
      <c r="D19" s="15">
        <f t="shared" ref="D19:E19" si="4">D20+D21+D22+D23</f>
        <v>820000000</v>
      </c>
      <c r="E19" s="15">
        <f t="shared" si="4"/>
        <v>952175000</v>
      </c>
      <c r="F19" s="15">
        <f>SUM(F20:F23)</f>
        <v>768952000</v>
      </c>
      <c r="G19" s="20">
        <f t="shared" si="2"/>
        <v>97.160714285714292</v>
      </c>
      <c r="H19" s="20">
        <f t="shared" si="2"/>
        <v>93.774634146341469</v>
      </c>
    </row>
    <row r="20" spans="1:8" x14ac:dyDescent="0.25">
      <c r="A20" s="14"/>
      <c r="B20" s="17" t="s">
        <v>38</v>
      </c>
      <c r="C20" s="18">
        <v>300000000</v>
      </c>
      <c r="D20" s="18">
        <v>300000000</v>
      </c>
      <c r="E20" s="18">
        <v>320797000</v>
      </c>
      <c r="F20" s="18">
        <v>320797000</v>
      </c>
      <c r="G20" s="21">
        <f t="shared" si="2"/>
        <v>106.93233333333335</v>
      </c>
      <c r="H20" s="21">
        <f t="shared" si="2"/>
        <v>106.93233333333335</v>
      </c>
    </row>
    <row r="21" spans="1:8" x14ac:dyDescent="0.25">
      <c r="A21" s="14"/>
      <c r="B21" s="17" t="s">
        <v>39</v>
      </c>
      <c r="C21" s="18"/>
      <c r="D21" s="18"/>
      <c r="E21" s="18"/>
      <c r="F21" s="18"/>
      <c r="G21" s="21"/>
      <c r="H21" s="21"/>
    </row>
    <row r="22" spans="1:8" x14ac:dyDescent="0.25">
      <c r="A22" s="14"/>
      <c r="B22" s="17" t="s">
        <v>40</v>
      </c>
      <c r="C22" s="18">
        <v>60000000</v>
      </c>
      <c r="D22" s="18">
        <v>24000000</v>
      </c>
      <c r="E22" s="18">
        <v>121050000</v>
      </c>
      <c r="F22" s="18">
        <v>31220000</v>
      </c>
      <c r="G22" s="21">
        <f t="shared" si="2"/>
        <v>201.75</v>
      </c>
      <c r="H22" s="21">
        <f t="shared" si="2"/>
        <v>130.08333333333331</v>
      </c>
    </row>
    <row r="23" spans="1:8" x14ac:dyDescent="0.25">
      <c r="A23" s="14"/>
      <c r="B23" s="17" t="s">
        <v>41</v>
      </c>
      <c r="C23" s="18">
        <v>620000000</v>
      </c>
      <c r="D23" s="18">
        <v>496000000</v>
      </c>
      <c r="E23" s="18">
        <v>510328000</v>
      </c>
      <c r="F23" s="18">
        <v>416935000</v>
      </c>
      <c r="G23" s="21">
        <f t="shared" si="2"/>
        <v>82.310967741935485</v>
      </c>
      <c r="H23" s="21">
        <f t="shared" si="2"/>
        <v>84.059475806451616</v>
      </c>
    </row>
    <row r="24" spans="1:8" s="6" customFormat="1" ht="28.5" x14ac:dyDescent="0.25">
      <c r="A24" s="26">
        <v>2</v>
      </c>
      <c r="B24" s="16" t="s">
        <v>42</v>
      </c>
      <c r="C24" s="15">
        <f>SUM(C25:C31)</f>
        <v>7349000000</v>
      </c>
      <c r="D24" s="15">
        <f>SUM(D25:D31)</f>
        <v>526000000</v>
      </c>
      <c r="E24" s="15">
        <f>SUM(E25:E31)</f>
        <v>6607974000</v>
      </c>
      <c r="F24" s="15">
        <f>SUM(F25:F31)</f>
        <v>500470000</v>
      </c>
      <c r="G24" s="20">
        <f t="shared" si="2"/>
        <v>89.916641719961902</v>
      </c>
      <c r="H24" s="20">
        <f t="shared" si="2"/>
        <v>95.146387832699617</v>
      </c>
    </row>
    <row r="25" spans="1:8" x14ac:dyDescent="0.25">
      <c r="A25" s="14"/>
      <c r="B25" s="19" t="s">
        <v>50</v>
      </c>
      <c r="C25" s="18">
        <v>1500000000</v>
      </c>
      <c r="D25" s="18">
        <v>300000000</v>
      </c>
      <c r="E25" s="18">
        <v>2035099000</v>
      </c>
      <c r="F25" s="18">
        <v>407020000</v>
      </c>
      <c r="G25" s="21">
        <f t="shared" si="2"/>
        <v>135.67326666666665</v>
      </c>
      <c r="H25" s="21">
        <f t="shared" si="2"/>
        <v>135.67333333333335</v>
      </c>
    </row>
    <row r="26" spans="1:8" x14ac:dyDescent="0.25">
      <c r="A26" s="14"/>
      <c r="B26" s="19" t="s">
        <v>51</v>
      </c>
      <c r="C26" s="18">
        <v>500000000</v>
      </c>
      <c r="D26" s="18"/>
      <c r="E26" s="18">
        <v>997664000</v>
      </c>
      <c r="F26" s="18"/>
      <c r="G26" s="21">
        <f t="shared" si="2"/>
        <v>199.53280000000001</v>
      </c>
      <c r="H26" s="21"/>
    </row>
    <row r="27" spans="1:8" x14ac:dyDescent="0.25">
      <c r="A27" s="14"/>
      <c r="B27" s="19" t="s">
        <v>52</v>
      </c>
      <c r="C27" s="18">
        <v>4535000000</v>
      </c>
      <c r="D27" s="18">
        <v>129000000</v>
      </c>
      <c r="E27" s="18">
        <v>1308168000</v>
      </c>
      <c r="F27" s="18">
        <v>80325000</v>
      </c>
      <c r="G27" s="21">
        <f t="shared" si="2"/>
        <v>28.84604189636163</v>
      </c>
      <c r="H27" s="21">
        <f t="shared" si="2"/>
        <v>62.267441860465112</v>
      </c>
    </row>
    <row r="28" spans="1:8" x14ac:dyDescent="0.25">
      <c r="A28" s="14"/>
      <c r="B28" s="19" t="s">
        <v>53</v>
      </c>
      <c r="C28" s="18">
        <v>420000000</v>
      </c>
      <c r="D28" s="18"/>
      <c r="E28" s="18">
        <v>2237899000</v>
      </c>
      <c r="F28" s="18"/>
      <c r="G28" s="21">
        <f t="shared" si="2"/>
        <v>532.83309523809521</v>
      </c>
      <c r="H28" s="21"/>
    </row>
    <row r="29" spans="1:8" x14ac:dyDescent="0.25">
      <c r="A29" s="14"/>
      <c r="B29" s="19" t="s">
        <v>85</v>
      </c>
      <c r="C29" s="18">
        <v>300000000</v>
      </c>
      <c r="D29" s="18">
        <v>90000000</v>
      </c>
      <c r="E29" s="18"/>
      <c r="F29" s="18"/>
      <c r="G29" s="20"/>
      <c r="H29" s="20"/>
    </row>
    <row r="30" spans="1:8" x14ac:dyDescent="0.25">
      <c r="A30" s="14"/>
      <c r="B30" s="19" t="s">
        <v>54</v>
      </c>
      <c r="C30" s="18">
        <v>14000000</v>
      </c>
      <c r="D30" s="18">
        <v>7000000</v>
      </c>
      <c r="E30" s="18">
        <v>884000</v>
      </c>
      <c r="F30" s="18"/>
      <c r="G30" s="20"/>
      <c r="H30" s="20"/>
    </row>
    <row r="31" spans="1:8" x14ac:dyDescent="0.25">
      <c r="A31" s="14"/>
      <c r="B31" s="19" t="s">
        <v>55</v>
      </c>
      <c r="C31" s="18">
        <v>80000000</v>
      </c>
      <c r="D31" s="18"/>
      <c r="E31" s="18">
        <f>651000+27609000</f>
        <v>28260000</v>
      </c>
      <c r="F31" s="18">
        <v>13125000</v>
      </c>
      <c r="G31" s="20"/>
      <c r="H31" s="20"/>
    </row>
    <row r="32" spans="1:8" ht="28.5" x14ac:dyDescent="0.25">
      <c r="A32" s="26" t="s">
        <v>43</v>
      </c>
      <c r="B32" s="16" t="s">
        <v>44</v>
      </c>
      <c r="C32" s="18"/>
      <c r="D32" s="18"/>
      <c r="E32" s="18"/>
      <c r="F32" s="18"/>
      <c r="G32" s="20"/>
      <c r="H32" s="20"/>
    </row>
    <row r="33" spans="1:8" x14ac:dyDescent="0.25">
      <c r="A33" s="26" t="s">
        <v>45</v>
      </c>
      <c r="B33" s="16" t="s">
        <v>14</v>
      </c>
      <c r="C33" s="18"/>
      <c r="D33" s="18"/>
      <c r="E33" s="15">
        <v>272745000</v>
      </c>
      <c r="F33" s="15">
        <v>272745000</v>
      </c>
      <c r="G33" s="20"/>
      <c r="H33" s="20"/>
    </row>
    <row r="34" spans="1:8" x14ac:dyDescent="0.25">
      <c r="A34" s="26" t="s">
        <v>46</v>
      </c>
      <c r="B34" s="16" t="s">
        <v>47</v>
      </c>
      <c r="C34" s="18"/>
      <c r="D34" s="18"/>
      <c r="E34" s="15">
        <f>F34</f>
        <v>694040014</v>
      </c>
      <c r="F34" s="15">
        <v>694040014</v>
      </c>
      <c r="G34" s="20"/>
      <c r="H34" s="20"/>
    </row>
    <row r="35" spans="1:8" s="6" customFormat="1" x14ac:dyDescent="0.25">
      <c r="A35" s="26" t="s">
        <v>48</v>
      </c>
      <c r="B35" s="16" t="s">
        <v>49</v>
      </c>
      <c r="C35" s="15">
        <f>C36+C37</f>
        <v>3906338000</v>
      </c>
      <c r="D35" s="15">
        <f t="shared" ref="D35:F35" si="5">D36+D37</f>
        <v>3906338000</v>
      </c>
      <c r="E35" s="15">
        <f t="shared" si="5"/>
        <v>4448631000</v>
      </c>
      <c r="F35" s="15">
        <f t="shared" si="5"/>
        <v>4448631000</v>
      </c>
      <c r="G35" s="20">
        <f t="shared" si="2"/>
        <v>113.88238805756184</v>
      </c>
      <c r="H35" s="20">
        <f t="shared" si="2"/>
        <v>113.88238805756184</v>
      </c>
    </row>
    <row r="36" spans="1:8" x14ac:dyDescent="0.25">
      <c r="A36" s="14"/>
      <c r="B36" s="17" t="s">
        <v>12</v>
      </c>
      <c r="C36" s="18">
        <v>3906338000</v>
      </c>
      <c r="D36" s="18">
        <v>3906338000</v>
      </c>
      <c r="E36" s="18">
        <f>F36</f>
        <v>1953169000</v>
      </c>
      <c r="F36" s="18">
        <v>1953169000</v>
      </c>
      <c r="G36" s="21">
        <f t="shared" si="2"/>
        <v>50</v>
      </c>
      <c r="H36" s="21">
        <f t="shared" si="2"/>
        <v>50</v>
      </c>
    </row>
    <row r="37" spans="1:8" x14ac:dyDescent="0.25">
      <c r="A37" s="14"/>
      <c r="B37" s="17" t="s">
        <v>13</v>
      </c>
      <c r="C37" s="18"/>
      <c r="D37" s="18"/>
      <c r="E37" s="18">
        <f>F37</f>
        <v>2495462000</v>
      </c>
      <c r="F37" s="18">
        <v>2495462000</v>
      </c>
      <c r="G37" s="21"/>
      <c r="H37" s="21"/>
    </row>
  </sheetData>
  <mergeCells count="10">
    <mergeCell ref="A1:B1"/>
    <mergeCell ref="A2:B2"/>
    <mergeCell ref="G1:H1"/>
    <mergeCell ref="A5:A6"/>
    <mergeCell ref="B5:B6"/>
    <mergeCell ref="C5:D5"/>
    <mergeCell ref="E5:F5"/>
    <mergeCell ref="G5:H5"/>
    <mergeCell ref="A3:H3"/>
    <mergeCell ref="A4:H4"/>
  </mergeCells>
  <pageMargins left="0.38" right="0.2" top="0.48" bottom="0.2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H6" sqref="H6"/>
    </sheetView>
  </sheetViews>
  <sheetFormatPr defaultColWidth="9.140625" defaultRowHeight="15.75" x14ac:dyDescent="0.25"/>
  <cols>
    <col min="1" max="1" width="3.5703125" style="2" customWidth="1"/>
    <col min="2" max="2" width="26" style="2" customWidth="1"/>
    <col min="3" max="3" width="14.7109375" style="2" customWidth="1"/>
    <col min="4" max="4" width="14" style="2" customWidth="1"/>
    <col min="5" max="5" width="14.85546875" style="2" customWidth="1"/>
    <col min="6" max="6" width="16.28515625" style="2" customWidth="1"/>
    <col min="7" max="7" width="12.85546875" style="2" customWidth="1"/>
    <col min="8" max="8" width="14.42578125" style="2" customWidth="1"/>
    <col min="9" max="9" width="10.4257812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x14ac:dyDescent="0.25">
      <c r="A1" s="46" t="s">
        <v>20</v>
      </c>
      <c r="B1" s="46"/>
      <c r="C1" s="46"/>
      <c r="I1" s="45" t="s">
        <v>56</v>
      </c>
      <c r="J1" s="45"/>
      <c r="K1" s="45"/>
    </row>
    <row r="2" spans="1:11" x14ac:dyDescent="0.25">
      <c r="A2" s="47" t="s">
        <v>81</v>
      </c>
      <c r="B2" s="47"/>
      <c r="C2" s="47"/>
    </row>
    <row r="3" spans="1:11" ht="18.75" x14ac:dyDescent="0.25">
      <c r="A3" s="37" t="s">
        <v>83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49" t="s">
        <v>84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42" customHeight="1" x14ac:dyDescent="0.25">
      <c r="A5" s="48" t="s">
        <v>1</v>
      </c>
      <c r="B5" s="48" t="s">
        <v>2</v>
      </c>
      <c r="C5" s="48" t="s">
        <v>57</v>
      </c>
      <c r="D5" s="48"/>
      <c r="E5" s="48"/>
      <c r="F5" s="48" t="s">
        <v>88</v>
      </c>
      <c r="G5" s="48"/>
      <c r="H5" s="48"/>
      <c r="I5" s="48" t="s">
        <v>22</v>
      </c>
      <c r="J5" s="48"/>
      <c r="K5" s="48"/>
    </row>
    <row r="6" spans="1:11" ht="31.5" x14ac:dyDescent="0.25">
      <c r="A6" s="48"/>
      <c r="B6" s="48"/>
      <c r="C6" s="27" t="s">
        <v>58</v>
      </c>
      <c r="D6" s="27" t="s">
        <v>59</v>
      </c>
      <c r="E6" s="27" t="s">
        <v>60</v>
      </c>
      <c r="F6" s="27" t="s">
        <v>58</v>
      </c>
      <c r="G6" s="27" t="s">
        <v>59</v>
      </c>
      <c r="H6" s="27" t="s">
        <v>60</v>
      </c>
      <c r="I6" s="27" t="s">
        <v>58</v>
      </c>
      <c r="J6" s="27" t="s">
        <v>59</v>
      </c>
      <c r="K6" s="27" t="s">
        <v>60</v>
      </c>
    </row>
    <row r="7" spans="1:11" x14ac:dyDescent="0.25">
      <c r="A7" s="10" t="s">
        <v>5</v>
      </c>
      <c r="B7" s="10" t="s">
        <v>6</v>
      </c>
      <c r="C7" s="10">
        <v>1</v>
      </c>
      <c r="D7" s="10">
        <v>2</v>
      </c>
      <c r="E7" s="10">
        <v>3</v>
      </c>
      <c r="F7" s="10">
        <v>4</v>
      </c>
      <c r="G7" s="10">
        <v>5</v>
      </c>
      <c r="H7" s="10">
        <v>6</v>
      </c>
      <c r="I7" s="10" t="s">
        <v>61</v>
      </c>
      <c r="J7" s="10" t="s">
        <v>62</v>
      </c>
      <c r="K7" s="10" t="s">
        <v>63</v>
      </c>
    </row>
    <row r="8" spans="1:11" s="6" customFormat="1" x14ac:dyDescent="0.25">
      <c r="A8" s="27"/>
      <c r="B8" s="27" t="s">
        <v>64</v>
      </c>
      <c r="C8" s="13">
        <f>D8+E8</f>
        <v>5412338000</v>
      </c>
      <c r="D8" s="13">
        <f t="shared" ref="D8:H8" si="0">SUM(D10:D22)</f>
        <v>300000000</v>
      </c>
      <c r="E8" s="13">
        <f t="shared" si="0"/>
        <v>5112338000</v>
      </c>
      <c r="F8" s="13">
        <f t="shared" si="0"/>
        <v>3657296000</v>
      </c>
      <c r="G8" s="13">
        <f t="shared" si="0"/>
        <v>416449000</v>
      </c>
      <c r="H8" s="13">
        <f t="shared" si="0"/>
        <v>3240847000</v>
      </c>
      <c r="I8" s="28">
        <f>F8/C8*100</f>
        <v>67.573311201185149</v>
      </c>
      <c r="J8" s="28">
        <f>G8/D8*100</f>
        <v>138.81633333333335</v>
      </c>
      <c r="K8" s="28">
        <f>H8/E8*100</f>
        <v>63.392659092571733</v>
      </c>
    </row>
    <row r="9" spans="1:11" x14ac:dyDescent="0.25">
      <c r="A9" s="10"/>
      <c r="B9" s="11" t="s">
        <v>65</v>
      </c>
      <c r="C9" s="13"/>
      <c r="D9" s="12"/>
      <c r="E9" s="12"/>
      <c r="F9" s="12"/>
      <c r="G9" s="12"/>
      <c r="H9" s="12"/>
      <c r="I9" s="28"/>
      <c r="J9" s="28"/>
      <c r="K9" s="28"/>
    </row>
    <row r="10" spans="1:11" ht="31.5" x14ac:dyDescent="0.25">
      <c r="A10" s="10">
        <v>1</v>
      </c>
      <c r="B10" s="11" t="s">
        <v>80</v>
      </c>
      <c r="C10" s="12">
        <f t="shared" ref="C10:C22" si="1">D10+E10</f>
        <v>365891000</v>
      </c>
      <c r="D10" s="12"/>
      <c r="E10" s="12">
        <v>365891000</v>
      </c>
      <c r="F10" s="12">
        <f>G10+H10</f>
        <v>202692000</v>
      </c>
      <c r="G10" s="12"/>
      <c r="H10" s="12">
        <v>202692000</v>
      </c>
      <c r="I10" s="29">
        <f t="shared" ref="I10:I22" si="2">F10/C10*100</f>
        <v>55.39682583064355</v>
      </c>
      <c r="J10" s="29"/>
      <c r="K10" s="29">
        <f t="shared" ref="K10:K22" si="3">H10/E10*100</f>
        <v>55.39682583064355</v>
      </c>
    </row>
    <row r="11" spans="1:11" x14ac:dyDescent="0.25">
      <c r="A11" s="10">
        <v>2</v>
      </c>
      <c r="B11" s="11" t="s">
        <v>66</v>
      </c>
      <c r="C11" s="12">
        <f t="shared" si="1"/>
        <v>27000000</v>
      </c>
      <c r="D11" s="12"/>
      <c r="E11" s="12">
        <v>27000000</v>
      </c>
      <c r="F11" s="12">
        <f t="shared" ref="F11:F22" si="4">G11+H11</f>
        <v>4800000</v>
      </c>
      <c r="G11" s="12"/>
      <c r="H11" s="12">
        <v>4800000</v>
      </c>
      <c r="I11" s="29"/>
      <c r="J11" s="29"/>
      <c r="K11" s="29"/>
    </row>
    <row r="12" spans="1:11" ht="31.5" x14ac:dyDescent="0.25">
      <c r="A12" s="10">
        <v>3</v>
      </c>
      <c r="B12" s="11" t="s">
        <v>67</v>
      </c>
      <c r="C12" s="12">
        <f t="shared" si="1"/>
        <v>43440000</v>
      </c>
      <c r="D12" s="12"/>
      <c r="E12" s="12">
        <v>43440000</v>
      </c>
      <c r="F12" s="12">
        <f t="shared" si="4"/>
        <v>47880000</v>
      </c>
      <c r="G12" s="12"/>
      <c r="H12" s="12">
        <v>47880000</v>
      </c>
      <c r="I12" s="29"/>
      <c r="J12" s="29"/>
      <c r="K12" s="29"/>
    </row>
    <row r="13" spans="1:11" x14ac:dyDescent="0.25">
      <c r="A13" s="10">
        <v>4</v>
      </c>
      <c r="B13" s="11" t="s">
        <v>68</v>
      </c>
      <c r="C13" s="12">
        <f t="shared" si="1"/>
        <v>10000000</v>
      </c>
      <c r="D13" s="12"/>
      <c r="E13" s="12">
        <v>10000000</v>
      </c>
      <c r="F13" s="12">
        <f t="shared" si="4"/>
        <v>0</v>
      </c>
      <c r="G13" s="12"/>
      <c r="H13" s="12"/>
      <c r="I13" s="29"/>
      <c r="J13" s="29"/>
      <c r="K13" s="29"/>
    </row>
    <row r="14" spans="1:11" x14ac:dyDescent="0.25">
      <c r="A14" s="10">
        <v>5</v>
      </c>
      <c r="B14" s="11" t="s">
        <v>69</v>
      </c>
      <c r="C14" s="12">
        <f t="shared" si="1"/>
        <v>51000000</v>
      </c>
      <c r="D14" s="12"/>
      <c r="E14" s="12">
        <v>51000000</v>
      </c>
      <c r="F14" s="12">
        <f t="shared" si="4"/>
        <v>27954000</v>
      </c>
      <c r="G14" s="12"/>
      <c r="H14" s="12">
        <v>27954000</v>
      </c>
      <c r="I14" s="29">
        <f t="shared" si="2"/>
        <v>54.811764705882347</v>
      </c>
      <c r="J14" s="29"/>
      <c r="K14" s="29">
        <f t="shared" si="3"/>
        <v>54.811764705882347</v>
      </c>
    </row>
    <row r="15" spans="1:11" x14ac:dyDescent="0.25">
      <c r="A15" s="10">
        <v>6</v>
      </c>
      <c r="B15" s="11" t="s">
        <v>70</v>
      </c>
      <c r="C15" s="12">
        <f t="shared" si="1"/>
        <v>0</v>
      </c>
      <c r="D15" s="12"/>
      <c r="E15" s="12"/>
      <c r="F15" s="12">
        <f t="shared" si="4"/>
        <v>0</v>
      </c>
      <c r="G15" s="12"/>
      <c r="H15" s="12"/>
      <c r="I15" s="29"/>
      <c r="J15" s="29"/>
      <c r="K15" s="29"/>
    </row>
    <row r="16" spans="1:11" x14ac:dyDescent="0.25">
      <c r="A16" s="10">
        <v>7</v>
      </c>
      <c r="B16" s="11" t="s">
        <v>71</v>
      </c>
      <c r="C16" s="12">
        <f t="shared" si="1"/>
        <v>72000000</v>
      </c>
      <c r="D16" s="12"/>
      <c r="E16" s="12">
        <v>72000000</v>
      </c>
      <c r="F16" s="12">
        <f t="shared" si="4"/>
        <v>109088000</v>
      </c>
      <c r="G16" s="12"/>
      <c r="H16" s="12">
        <v>109088000</v>
      </c>
      <c r="I16" s="29">
        <f t="shared" si="2"/>
        <v>151.51111111111112</v>
      </c>
      <c r="J16" s="29"/>
      <c r="K16" s="29">
        <f t="shared" si="3"/>
        <v>151.51111111111112</v>
      </c>
    </row>
    <row r="17" spans="1:11" x14ac:dyDescent="0.25">
      <c r="A17" s="10">
        <v>8</v>
      </c>
      <c r="B17" s="11" t="s">
        <v>72</v>
      </c>
      <c r="C17" s="12">
        <f t="shared" si="1"/>
        <v>70000000</v>
      </c>
      <c r="D17" s="12"/>
      <c r="E17" s="12">
        <v>70000000</v>
      </c>
      <c r="F17" s="12">
        <f t="shared" si="4"/>
        <v>0</v>
      </c>
      <c r="G17" s="12"/>
      <c r="H17" s="12"/>
      <c r="I17" s="29"/>
      <c r="J17" s="29"/>
      <c r="K17" s="29"/>
    </row>
    <row r="18" spans="1:11" x14ac:dyDescent="0.25">
      <c r="A18" s="10">
        <v>9</v>
      </c>
      <c r="B18" s="11" t="s">
        <v>73</v>
      </c>
      <c r="C18" s="12">
        <f t="shared" si="1"/>
        <v>22500000</v>
      </c>
      <c r="D18" s="12"/>
      <c r="E18" s="12">
        <v>22500000</v>
      </c>
      <c r="F18" s="12">
        <f t="shared" si="4"/>
        <v>404731000</v>
      </c>
      <c r="G18" s="12">
        <v>266449000</v>
      </c>
      <c r="H18" s="12">
        <v>138282000</v>
      </c>
      <c r="I18" s="29">
        <f t="shared" si="2"/>
        <v>1798.8044444444445</v>
      </c>
      <c r="J18" s="29"/>
      <c r="K18" s="29">
        <f t="shared" si="3"/>
        <v>614.5866666666667</v>
      </c>
    </row>
    <row r="19" spans="1:11" ht="47.25" x14ac:dyDescent="0.25">
      <c r="A19" s="10">
        <v>10</v>
      </c>
      <c r="B19" s="11" t="s">
        <v>74</v>
      </c>
      <c r="C19" s="12">
        <f t="shared" si="1"/>
        <v>4184662000</v>
      </c>
      <c r="D19" s="12">
        <v>300000000</v>
      </c>
      <c r="E19" s="12">
        <f>3768692000+99500000+16470000</f>
        <v>3884662000</v>
      </c>
      <c r="F19" s="12">
        <f t="shared" si="4"/>
        <v>2483581000</v>
      </c>
      <c r="G19" s="12">
        <v>150000000</v>
      </c>
      <c r="H19" s="12">
        <f>2281715000+46306000+5560000</f>
        <v>2333581000</v>
      </c>
      <c r="I19" s="29">
        <f t="shared" si="2"/>
        <v>59.349620112687717</v>
      </c>
      <c r="J19" s="29"/>
      <c r="K19" s="29">
        <f t="shared" si="3"/>
        <v>60.071661318281997</v>
      </c>
    </row>
    <row r="20" spans="1:11" x14ac:dyDescent="0.25">
      <c r="A20" s="10">
        <v>11</v>
      </c>
      <c r="B20" s="11" t="s">
        <v>75</v>
      </c>
      <c r="C20" s="12">
        <f t="shared" si="1"/>
        <v>289028000</v>
      </c>
      <c r="D20" s="12"/>
      <c r="E20" s="12">
        <v>289028000</v>
      </c>
      <c r="F20" s="12">
        <f t="shared" si="4"/>
        <v>288453000</v>
      </c>
      <c r="G20" s="12"/>
      <c r="H20" s="12">
        <v>288453000</v>
      </c>
      <c r="I20" s="29">
        <f t="shared" si="2"/>
        <v>99.801057337005417</v>
      </c>
      <c r="J20" s="29"/>
      <c r="K20" s="29">
        <f t="shared" si="3"/>
        <v>99.801057337005417</v>
      </c>
    </row>
    <row r="21" spans="1:11" x14ac:dyDescent="0.25">
      <c r="A21" s="10">
        <v>12</v>
      </c>
      <c r="B21" s="11" t="s">
        <v>87</v>
      </c>
      <c r="C21" s="12">
        <f t="shared" si="1"/>
        <v>169320000</v>
      </c>
      <c r="D21" s="12"/>
      <c r="E21" s="12">
        <v>169320000</v>
      </c>
      <c r="F21" s="12">
        <f t="shared" si="4"/>
        <v>70447000</v>
      </c>
      <c r="G21" s="12"/>
      <c r="H21" s="12">
        <v>70447000</v>
      </c>
      <c r="I21" s="29">
        <f t="shared" si="2"/>
        <v>41.605835105126388</v>
      </c>
      <c r="J21" s="29"/>
      <c r="K21" s="29">
        <f t="shared" si="3"/>
        <v>41.605835105126388</v>
      </c>
    </row>
    <row r="22" spans="1:11" x14ac:dyDescent="0.25">
      <c r="A22" s="10">
        <v>13</v>
      </c>
      <c r="B22" s="11" t="s">
        <v>76</v>
      </c>
      <c r="C22" s="12">
        <f t="shared" si="1"/>
        <v>107497000</v>
      </c>
      <c r="D22" s="12"/>
      <c r="E22" s="12">
        <v>107497000</v>
      </c>
      <c r="F22" s="12">
        <f t="shared" si="4"/>
        <v>17670000</v>
      </c>
      <c r="G22" s="12"/>
      <c r="H22" s="12">
        <v>17670000</v>
      </c>
      <c r="I22" s="29">
        <f t="shared" si="2"/>
        <v>16.437668027944966</v>
      </c>
      <c r="J22" s="29"/>
      <c r="K22" s="29">
        <f t="shared" si="3"/>
        <v>16.437668027944966</v>
      </c>
    </row>
    <row r="23" spans="1:11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22"/>
    </row>
  </sheetData>
  <mergeCells count="10">
    <mergeCell ref="I1:K1"/>
    <mergeCell ref="A1:C1"/>
    <mergeCell ref="A2:C2"/>
    <mergeCell ref="F5:H5"/>
    <mergeCell ref="I5:K5"/>
    <mergeCell ref="A3:K3"/>
    <mergeCell ref="A4:K4"/>
    <mergeCell ref="A5:A6"/>
    <mergeCell ref="B5:B6"/>
    <mergeCell ref="C5:E5"/>
  </mergeCells>
  <pageMargins left="0.47" right="0.2" top="0.75" bottom="0.42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62FC0-7F1C-40A1-87EF-E88113D24B65}"/>
</file>

<file path=customXml/itemProps2.xml><?xml version="1.0" encoding="utf-8"?>
<ds:datastoreItem xmlns:ds="http://schemas.openxmlformats.org/officeDocument/2006/customXml" ds:itemID="{24C419EC-861A-4366-B537-0A67F562886C}"/>
</file>

<file path=customXml/itemProps3.xml><?xml version="1.0" encoding="utf-8"?>
<ds:datastoreItem xmlns:ds="http://schemas.openxmlformats.org/officeDocument/2006/customXml" ds:itemID="{EA3EDBD5-7710-4261-88EE-DE718F173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113</vt:lpstr>
      <vt:lpstr>114</vt:lpstr>
      <vt:lpstr>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</cp:lastModifiedBy>
  <cp:lastPrinted>2021-08-10T03:18:22Z</cp:lastPrinted>
  <dcterms:created xsi:type="dcterms:W3CDTF">2018-08-09T02:32:07Z</dcterms:created>
  <dcterms:modified xsi:type="dcterms:W3CDTF">2022-08-11T09:56:41Z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